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60" yWindow="165" windowWidth="17370" windowHeight="10740" tabRatio="579"/>
  </bookViews>
  <sheets>
    <sheet name="Muži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/>
  <c r="L57"/>
  <c r="L58"/>
  <c r="L59"/>
  <c r="L60"/>
  <c r="H55"/>
  <c r="H57"/>
  <c r="M57" s="1"/>
  <c r="N57" s="1"/>
  <c r="H58"/>
  <c r="H59"/>
  <c r="M59" s="1"/>
  <c r="N59" s="1"/>
  <c r="H60"/>
  <c r="H63"/>
  <c r="L63"/>
  <c r="M63" l="1"/>
  <c r="N63" s="1"/>
  <c r="M60"/>
  <c r="N60" s="1"/>
  <c r="M58"/>
  <c r="N58" s="1"/>
  <c r="M55"/>
  <c r="N55" s="1"/>
  <c r="L61"/>
  <c r="H61"/>
  <c r="L54"/>
  <c r="H54"/>
  <c r="L53"/>
  <c r="H53"/>
  <c r="L52"/>
  <c r="H52"/>
  <c r="L51"/>
  <c r="H51"/>
  <c r="L49"/>
  <c r="H49"/>
  <c r="L48"/>
  <c r="H48"/>
  <c r="L47"/>
  <c r="H47"/>
  <c r="L46"/>
  <c r="H46"/>
  <c r="L45"/>
  <c r="H45"/>
  <c r="L43"/>
  <c r="H43"/>
  <c r="L42"/>
  <c r="H42"/>
  <c r="L41"/>
  <c r="H41"/>
  <c r="L40"/>
  <c r="H40"/>
  <c r="L39"/>
  <c r="H39"/>
  <c r="L37"/>
  <c r="H37"/>
  <c r="L36"/>
  <c r="H36"/>
  <c r="L35"/>
  <c r="H35"/>
  <c r="L34"/>
  <c r="H34"/>
  <c r="L33"/>
  <c r="H33"/>
  <c r="H31"/>
  <c r="L31"/>
  <c r="H30"/>
  <c r="L30"/>
  <c r="H29"/>
  <c r="L29"/>
  <c r="H28"/>
  <c r="L28"/>
  <c r="H27"/>
  <c r="L27"/>
  <c r="H25"/>
  <c r="L25"/>
  <c r="H24"/>
  <c r="L24"/>
  <c r="H23"/>
  <c r="L23"/>
  <c r="H22"/>
  <c r="L22"/>
  <c r="H21"/>
  <c r="L21"/>
  <c r="H19"/>
  <c r="L19"/>
  <c r="H18"/>
  <c r="L18"/>
  <c r="H17"/>
  <c r="L17"/>
  <c r="H16"/>
  <c r="L16"/>
  <c r="H15"/>
  <c r="L15"/>
  <c r="H14"/>
  <c r="L14"/>
  <c r="H11"/>
  <c r="L11"/>
  <c r="H10"/>
  <c r="L10"/>
  <c r="H12"/>
  <c r="L12"/>
  <c r="L9"/>
  <c r="H9"/>
  <c r="H7"/>
  <c r="L7"/>
  <c r="H8"/>
  <c r="L8"/>
  <c r="M51" l="1"/>
  <c r="N51" s="1"/>
  <c r="M49"/>
  <c r="N49" s="1"/>
  <c r="M48"/>
  <c r="N48" s="1"/>
  <c r="M47"/>
  <c r="N47" s="1"/>
  <c r="M46"/>
  <c r="N46" s="1"/>
  <c r="M45"/>
  <c r="N45" s="1"/>
  <c r="M52"/>
  <c r="N52" s="1"/>
  <c r="M53"/>
  <c r="N53" s="1"/>
  <c r="M54"/>
  <c r="N54" s="1"/>
  <c r="M61"/>
  <c r="N61" s="1"/>
  <c r="N56" s="1"/>
  <c r="M19"/>
  <c r="N19" s="1"/>
  <c r="M36"/>
  <c r="N36" s="1"/>
  <c r="M42"/>
  <c r="N42" s="1"/>
  <c r="M30"/>
  <c r="N30" s="1"/>
  <c r="M14"/>
  <c r="N14" s="1"/>
  <c r="M22"/>
  <c r="N22" s="1"/>
  <c r="M8"/>
  <c r="N8" s="1"/>
  <c r="M43"/>
  <c r="N43" s="1"/>
  <c r="M31"/>
  <c r="N31" s="1"/>
  <c r="M25"/>
  <c r="N25" s="1"/>
  <c r="M18"/>
  <c r="N18" s="1"/>
  <c r="M12"/>
  <c r="N12" s="1"/>
  <c r="M35"/>
  <c r="N35" s="1"/>
  <c r="M29"/>
  <c r="N29" s="1"/>
  <c r="M24"/>
  <c r="N24" s="1"/>
  <c r="M17"/>
  <c r="N17" s="1"/>
  <c r="M16"/>
  <c r="N16" s="1"/>
  <c r="M10"/>
  <c r="N10" s="1"/>
  <c r="M9"/>
  <c r="N9" s="1"/>
  <c r="M40"/>
  <c r="N40" s="1"/>
  <c r="M39"/>
  <c r="N39" s="1"/>
  <c r="M21"/>
  <c r="N21" s="1"/>
  <c r="M15"/>
  <c r="N15" s="1"/>
  <c r="M7"/>
  <c r="N7" s="1"/>
  <c r="M34"/>
  <c r="N34" s="1"/>
  <c r="M23"/>
  <c r="N23" s="1"/>
  <c r="M27"/>
  <c r="N27" s="1"/>
  <c r="M33"/>
  <c r="N33" s="1"/>
  <c r="M41"/>
  <c r="N41" s="1"/>
  <c r="M11"/>
  <c r="N11" s="1"/>
  <c r="M28"/>
  <c r="N28" s="1"/>
  <c r="M37"/>
  <c r="N37" s="1"/>
  <c r="N44" l="1"/>
  <c r="N50"/>
  <c r="N38"/>
  <c r="N32"/>
  <c r="N26"/>
  <c r="N20"/>
  <c r="N13"/>
  <c r="N6"/>
  <c r="O13" l="1"/>
  <c r="O26"/>
  <c r="O38"/>
  <c r="O20"/>
  <c r="O50"/>
  <c r="O32"/>
  <c r="O6"/>
  <c r="O44"/>
  <c r="O56"/>
</calcChain>
</file>

<file path=xl/sharedStrings.xml><?xml version="1.0" encoding="utf-8"?>
<sst xmlns="http://schemas.openxmlformats.org/spreadsheetml/2006/main" count="94" uniqueCount="75">
  <si>
    <t xml:space="preserve">    Český svaz vzpírání</t>
  </si>
  <si>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</si>
  <si>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</si>
  <si>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</si>
  <si>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</si>
  <si>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</si>
  <si>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</si>
  <si>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</si>
  <si>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</si>
  <si>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</si>
  <si>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</si>
  <si>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</si>
  <si>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</si>
  <si>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Poř.</t>
  </si>
  <si>
    <t>1. kolo III. Liga Mužů</t>
  </si>
  <si>
    <t>HOLEŠOV</t>
  </si>
  <si>
    <t>Brhel Pavel</t>
  </si>
  <si>
    <t>Rudolf Jan</t>
  </si>
  <si>
    <t>Vlašic Karel</t>
  </si>
  <si>
    <t>Kluska Petr</t>
  </si>
  <si>
    <t>Sup Jiří</t>
  </si>
  <si>
    <t>Kudláč Karel</t>
  </si>
  <si>
    <t>Trojovský Filip</t>
  </si>
  <si>
    <t>Rod Denis</t>
  </si>
  <si>
    <t>Turek Jan</t>
  </si>
  <si>
    <t>Komár Michal</t>
  </si>
  <si>
    <t>Velkov Michal</t>
  </si>
  <si>
    <t>Dostál Martin</t>
  </si>
  <si>
    <t>Dostál Milan</t>
  </si>
  <si>
    <t>Ignácek Tomáš</t>
  </si>
  <si>
    <t>Mader Ondřej</t>
  </si>
  <si>
    <t>Šimek Jan</t>
  </si>
  <si>
    <t>Janočo Petr</t>
  </si>
  <si>
    <t>Dobrý Jaroslav</t>
  </si>
  <si>
    <t>Skopal Petr</t>
  </si>
  <si>
    <t>Liška Petr</t>
  </si>
  <si>
    <t>Liška Radim</t>
  </si>
  <si>
    <t>Liška Radek</t>
  </si>
  <si>
    <t>Bárta Petr</t>
  </si>
  <si>
    <t>Pliska Tomáš</t>
  </si>
  <si>
    <t>Sanétrník Jan</t>
  </si>
  <si>
    <t>Lachnit Martin</t>
  </si>
  <si>
    <t>Vojtičko Petr</t>
  </si>
  <si>
    <t>Doležel Vladislav</t>
  </si>
  <si>
    <t>Pliska Ladislav</t>
  </si>
  <si>
    <t>Novotný Jakub</t>
  </si>
  <si>
    <t>Kolář Daniel</t>
  </si>
  <si>
    <t>Chorovský Alexandr</t>
  </si>
  <si>
    <t>Poloček Boris</t>
  </si>
  <si>
    <t>Smiga David</t>
  </si>
  <si>
    <t>Theyer Patrik</t>
  </si>
  <si>
    <t>Thér Jaroslav</t>
  </si>
  <si>
    <t>Varmuža Tomáš</t>
  </si>
  <si>
    <t>Šimek Ondřej</t>
  </si>
  <si>
    <t>Staňa Martin</t>
  </si>
  <si>
    <t>Gospoš Jan</t>
  </si>
  <si>
    <t>Barteček Jakub</t>
  </si>
  <si>
    <t>Kvonný Radek</t>
  </si>
  <si>
    <t>Zubek Adam</t>
  </si>
  <si>
    <t>Eliáš Jan</t>
  </si>
  <si>
    <t>Vlasák Radek</t>
  </si>
  <si>
    <t>Cága Jan</t>
  </si>
  <si>
    <t>Přívětivý Robert</t>
  </si>
  <si>
    <t>x</t>
  </si>
  <si>
    <t>Rozhodčí: Kolář D. st., Doležel, Kolář J., Kolář D. ml., Hejníková, Tomalová, Stuchlík, Špidlík, Kužílek</t>
  </si>
  <si>
    <t>TAK Hellas Brno C</t>
  </si>
  <si>
    <t>Vzpírání Haná Náměšť na Hané</t>
  </si>
  <si>
    <t>CF Destiny Brno</t>
  </si>
  <si>
    <t>Hlaváček Tomáš/TAK H. Brno</t>
  </si>
  <si>
    <t>SKV Příbor</t>
  </si>
  <si>
    <t>SKV B. Bohumín B</t>
  </si>
  <si>
    <t>SK CWG Bohumín</t>
  </si>
  <si>
    <t>Mimo soutěž</t>
  </si>
  <si>
    <t>TJ Holešov B</t>
  </si>
  <si>
    <t>TJ Holešov C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</si>
</sst>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0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Bookman Old Style"/>
      <family val="1"/>
      <charset val="238"/>
    </font>
    <font>
      <b/>
      <sz val="2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0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0"/>
      </left>
      <right/>
      <top/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8" fillId="4" borderId="7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4" fontId="6" fillId="4" borderId="11" xfId="0" applyNumberFormat="1" applyFont="1" applyFill="1" applyBorder="1"/>
    <xf numFmtId="0" fontId="1" fillId="5" borderId="29" xfId="0" applyFont="1" applyFill="1" applyBorder="1" applyAlignment="1">
      <alignment horizontal="center"/>
    </xf>
    <xf numFmtId="0" fontId="0" fillId="6" borderId="0" xfId="0" applyFill="1"/>
    <xf numFmtId="164" fontId="0" fillId="6" borderId="0" xfId="0" applyNumberFormat="1" applyFill="1"/>
    <xf numFmtId="0" fontId="8" fillId="4" borderId="2" xfId="0" applyFont="1" applyFill="1" applyBorder="1" applyAlignment="1">
      <alignment horizontal="center" vertical="center"/>
    </xf>
    <xf numFmtId="165" fontId="1" fillId="5" borderId="28" xfId="0" applyNumberFormat="1" applyFont="1" applyFill="1" applyBorder="1" applyAlignment="1">
      <alignment horizontal="right"/>
    </xf>
    <xf numFmtId="2" fontId="3" fillId="4" borderId="22" xfId="0" applyNumberFormat="1" applyFont="1" applyFill="1" applyBorder="1" applyAlignment="1">
      <alignment horizontal="right"/>
    </xf>
    <xf numFmtId="0" fontId="6" fillId="4" borderId="23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2" fontId="3" fillId="4" borderId="3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6" fillId="4" borderId="1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0" fontId="6" fillId="4" borderId="9" xfId="0" applyFont="1" applyFill="1" applyBorder="1" applyAlignment="1">
      <alignment horizontal="left"/>
    </xf>
    <xf numFmtId="0" fontId="3" fillId="4" borderId="42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4" fontId="8" fillId="8" borderId="1" xfId="0" applyNumberFormat="1" applyFont="1" applyFill="1" applyBorder="1" applyAlignment="1">
      <alignment horizontal="center"/>
    </xf>
    <xf numFmtId="166" fontId="9" fillId="0" borderId="25" xfId="1" applyNumberFormat="1" applyFont="1" applyFill="1" applyBorder="1" applyAlignment="1">
      <alignment horizontal="center"/>
    </xf>
    <xf numFmtId="166" fontId="9" fillId="0" borderId="26" xfId="1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9" fillId="0" borderId="12" xfId="1" applyNumberFormat="1" applyFont="1" applyFill="1" applyBorder="1" applyAlignment="1">
      <alignment horizontal="center"/>
    </xf>
    <xf numFmtId="166" fontId="9" fillId="0" borderId="13" xfId="1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3" fillId="0" borderId="14" xfId="0" quotePrefix="1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9" fillId="0" borderId="18" xfId="1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6" fontId="9" fillId="0" borderId="19" xfId="1" applyNumberFormat="1" applyFont="1" applyFill="1" applyBorder="1" applyAlignment="1">
      <alignment horizontal="center"/>
    </xf>
    <xf numFmtId="166" fontId="9" fillId="0" borderId="20" xfId="1" quotePrefix="1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9" fillId="0" borderId="27" xfId="1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9" fillId="0" borderId="14" xfId="1" quotePrefix="1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9" fillId="0" borderId="14" xfId="1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166" fontId="9" fillId="0" borderId="27" xfId="2" applyNumberFormat="1" applyFont="1" applyFill="1" applyBorder="1" applyAlignment="1">
      <alignment horizontal="center"/>
    </xf>
    <xf numFmtId="166" fontId="9" fillId="0" borderId="14" xfId="2" applyNumberFormat="1" applyFont="1" applyFill="1" applyBorder="1" applyAlignment="1">
      <alignment horizontal="center"/>
    </xf>
    <xf numFmtId="166" fontId="9" fillId="0" borderId="20" xfId="1" applyNumberFormat="1" applyFont="1" applyFill="1" applyBorder="1" applyAlignment="1">
      <alignment horizontal="center"/>
    </xf>
    <xf numFmtId="166" fontId="1" fillId="0" borderId="41" xfId="0" applyNumberFormat="1" applyFont="1" applyFill="1" applyBorder="1" applyAlignment="1">
      <alignment horizontal="center"/>
    </xf>
    <xf numFmtId="166" fontId="9" fillId="0" borderId="20" xfId="2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16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2" fontId="3" fillId="4" borderId="43" xfId="0" applyNumberFormat="1" applyFont="1" applyFill="1" applyBorder="1" applyAlignment="1">
      <alignment horizontal="right"/>
    </xf>
    <xf numFmtId="0" fontId="6" fillId="4" borderId="44" xfId="0" applyFont="1" applyFill="1" applyBorder="1" applyAlignment="1">
      <alignment horizontal="left"/>
    </xf>
    <xf numFmtId="0" fontId="3" fillId="4" borderId="39" xfId="0" applyFont="1" applyFill="1" applyBorder="1" applyAlignment="1">
      <alignment horizontal="center"/>
    </xf>
    <xf numFmtId="166" fontId="9" fillId="0" borderId="45" xfId="1" applyNumberFormat="1" applyFont="1" applyFill="1" applyBorder="1" applyAlignment="1">
      <alignment horizontal="center"/>
    </xf>
    <xf numFmtId="166" fontId="9" fillId="0" borderId="46" xfId="1" applyNumberFormat="1" applyFont="1" applyFill="1" applyBorder="1" applyAlignment="1">
      <alignment horizontal="center"/>
    </xf>
    <xf numFmtId="166" fontId="9" fillId="0" borderId="47" xfId="1" applyNumberFormat="1" applyFont="1" applyFill="1" applyBorder="1" applyAlignment="1">
      <alignment horizontal="center"/>
    </xf>
    <xf numFmtId="166" fontId="1" fillId="0" borderId="43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</cellXfs>
  <cellStyles count="3">
    <cellStyle name="Chybně" xfId="2" builtinId="27"/>
    <cellStyle name="normální" xfId="0" builtinId="0"/>
    <cellStyle name="Správně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CC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204108</xdr:colOff>
      <xdr:row>0</xdr:row>
      <xdr:rowOff>66185</xdr:rowOff>
    </xdr:from>
    <xdr:to>
      <xdr:col>14</xdr:col>
      <xdr:colOff>96610</xdr:colOff>
      <xdr:row>2</xdr:row>
      <xdr:rowOff>57149</xdr:rowOff>
    </xdr:to>
    <xdr:pic>
      <xdr:nvPicPr>
        <xdr:cNvPr id="2" name="Obrázek 1" descr="VÃ½sledek obrÃ¡zku pro vzpÃ­rÃ¡nÃ­ holeÅ¡ov">
          <a:extLst>
            <a:ext uri="{FF2B5EF4-FFF2-40B4-BE49-F238E27FC236}">
              <a16:creationId xmlns="" xmlns:a16="http://schemas.microsoft.com/office/drawing/2014/main" id="{8CE15F15-F74C-4506-8206-484F41EC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037" y="66185"/>
          <a:ext cx="586466" cy="5624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55300</xdr:rowOff>
    </xdr:from>
    <xdr:to>
      <xdr:col>2</xdr:col>
      <xdr:colOff>2596</xdr:colOff>
      <xdr:row>2</xdr:row>
      <xdr:rowOff>46264</xdr:rowOff>
    </xdr:to>
    <xdr:pic>
      <xdr:nvPicPr>
        <xdr:cNvPr id="3" name="Obrázek 2" descr="VÃ½sledek obrÃ¡zku pro vzpÃ­rÃ¡nÃ­ holeÅ¡ov">
          <a:extLst>
            <a:ext uri="{FF2B5EF4-FFF2-40B4-BE49-F238E27FC236}">
              <a16:creationId xmlns="" xmlns:a16="http://schemas.microsoft.com/office/drawing/2014/main" id="{795D61A3-6280-42AB-BFC5-E8B5A7F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79" y="55300"/>
          <a:ext cx="586466" cy="5624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89"/>
  <sheetViews>
    <sheetView tabSelected="1" topLeftCell="A43" zoomScale="110" zoomScaleNormal="110" workbookViewId="0">
      <selection activeCell="Q70" sqref="Q70"/>
    </sheetView>
  </sheetViews>
  <sheetFormatPr defaultRowHeight="12.75"/>
  <cols>
    <col min="1" max="1" width="7" customWidth="1"/>
    <col min="2" max="2" width="8.7109375" customWidth="1"/>
    <col min="3" max="3" width="20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0.42578125" customWidth="1"/>
    <col min="15" max="15" width="4.28515625" style="1" customWidth="1"/>
    <col min="25" max="25" width="7.7109375" customWidth="1"/>
  </cols>
  <sheetData>
    <row r="1" spans="1:34" ht="29.25" thickTop="1" thickBot="1">
      <c r="A1" s="7"/>
      <c r="B1" s="81"/>
      <c r="C1" s="75" t="s">
        <v>14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.75" customHeight="1" thickBot="1">
      <c r="A2" s="7"/>
      <c r="B2" s="82"/>
      <c r="C2" s="36">
        <v>43547</v>
      </c>
      <c r="D2" s="74" t="s">
        <v>0</v>
      </c>
      <c r="E2" s="74"/>
      <c r="F2" s="74"/>
      <c r="G2" s="74"/>
      <c r="H2" s="74"/>
      <c r="I2" s="74"/>
      <c r="J2" s="74"/>
      <c r="K2" s="74"/>
      <c r="L2" s="74" t="s">
        <v>15</v>
      </c>
      <c r="M2" s="74"/>
      <c r="N2" s="77"/>
      <c r="O2" s="7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9.75" customHeight="1" thickBot="1">
      <c r="A3" s="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9"/>
      <c r="O3" s="8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4.25" thickTop="1" thickBot="1">
      <c r="A4" s="7"/>
      <c r="B4" s="2" t="s">
        <v>1</v>
      </c>
      <c r="C4" s="2" t="s">
        <v>2</v>
      </c>
      <c r="D4" s="2" t="s">
        <v>12</v>
      </c>
      <c r="E4" s="67" t="s">
        <v>3</v>
      </c>
      <c r="F4" s="67"/>
      <c r="G4" s="67"/>
      <c r="H4" s="67"/>
      <c r="I4" s="67" t="s">
        <v>4</v>
      </c>
      <c r="J4" s="67"/>
      <c r="K4" s="67"/>
      <c r="L4" s="67"/>
      <c r="M4" s="2" t="s">
        <v>5</v>
      </c>
      <c r="N4" s="2" t="s">
        <v>6</v>
      </c>
      <c r="O4" s="3" t="s">
        <v>13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.75" thickBot="1">
      <c r="A5" s="7"/>
      <c r="B5" s="9"/>
      <c r="C5" s="4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8</v>
      </c>
      <c r="J5" s="4" t="s">
        <v>9</v>
      </c>
      <c r="K5" s="4" t="s">
        <v>10</v>
      </c>
      <c r="L5" s="4" t="s">
        <v>11</v>
      </c>
      <c r="M5" s="9"/>
      <c r="N5" s="4"/>
      <c r="O5" s="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4.25" thickTop="1" thickBot="1">
      <c r="A6" s="7"/>
      <c r="B6" s="70" t="s">
        <v>65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10">
        <f>SUM(N7:N12)-MIN(N7:N12)</f>
        <v>1201.8706</v>
      </c>
      <c r="O6" s="6">
        <f>RANK(N6,($N$6,$N$13,$N$20,$N$26,$N$32,$N$38,$N$44,$N$50,$N$56))</f>
        <v>3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6.5" thickTop="1">
      <c r="A7" s="7"/>
      <c r="B7" s="11">
        <v>74.400000000000006</v>
      </c>
      <c r="C7" s="12" t="s">
        <v>16</v>
      </c>
      <c r="D7" s="13">
        <v>1969</v>
      </c>
      <c r="E7" s="37">
        <v>77</v>
      </c>
      <c r="F7" s="38">
        <v>80</v>
      </c>
      <c r="G7" s="39">
        <v>83</v>
      </c>
      <c r="H7" s="40">
        <f t="shared" ref="H7:H12" si="0">IF(MAX(E7:G7)&lt;0,0,MAX(E7:G7))</f>
        <v>83</v>
      </c>
      <c r="I7" s="37">
        <v>100</v>
      </c>
      <c r="J7" s="38">
        <v>105</v>
      </c>
      <c r="K7" s="39">
        <v>-107</v>
      </c>
      <c r="L7" s="14">
        <f t="shared" ref="L7:L12" si="1">IF(MAX(I7:K7)&lt;0,0,MAX(I7:K7))</f>
        <v>105</v>
      </c>
      <c r="M7" s="15">
        <f t="shared" ref="M7:M12" si="2">SUM(H7,L7)</f>
        <v>188</v>
      </c>
      <c r="N7" s="16">
        <f t="shared" ref="N7:N12" si="3">IF(ISNUMBER(B7), (IF(175.508&lt; B7,M7, TRUNC(10^(0.75194503*((LOG((B7/175.508)/LOG(10))*(LOG((B7/175.508)/LOG(10)))))),4)*M7)), 0)</f>
        <v>239.1172</v>
      </c>
      <c r="O7" s="7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.75">
      <c r="A8" s="7"/>
      <c r="B8" s="17">
        <v>85.5</v>
      </c>
      <c r="C8" s="18" t="s">
        <v>17</v>
      </c>
      <c r="D8" s="19">
        <v>1996</v>
      </c>
      <c r="E8" s="41">
        <v>75</v>
      </c>
      <c r="F8" s="42">
        <v>-80</v>
      </c>
      <c r="G8" s="43">
        <v>80</v>
      </c>
      <c r="H8" s="44">
        <f t="shared" si="0"/>
        <v>80</v>
      </c>
      <c r="I8" s="45">
        <v>105</v>
      </c>
      <c r="J8" s="42">
        <v>110</v>
      </c>
      <c r="K8" s="43">
        <v>115</v>
      </c>
      <c r="L8" s="20">
        <f t="shared" si="1"/>
        <v>115</v>
      </c>
      <c r="M8" s="21">
        <f t="shared" si="2"/>
        <v>195</v>
      </c>
      <c r="N8" s="22">
        <f t="shared" si="3"/>
        <v>230.88</v>
      </c>
      <c r="O8" s="72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.75">
      <c r="A9" s="7"/>
      <c r="B9" s="17">
        <v>95.6</v>
      </c>
      <c r="C9" s="18" t="s">
        <v>18</v>
      </c>
      <c r="D9" s="19">
        <v>1990</v>
      </c>
      <c r="E9" s="41">
        <v>88</v>
      </c>
      <c r="F9" s="42">
        <v>91</v>
      </c>
      <c r="G9" s="42">
        <v>-96</v>
      </c>
      <c r="H9" s="44">
        <f t="shared" si="0"/>
        <v>91</v>
      </c>
      <c r="I9" s="41">
        <v>108</v>
      </c>
      <c r="J9" s="42">
        <v>112</v>
      </c>
      <c r="K9" s="46">
        <v>116</v>
      </c>
      <c r="L9" s="20">
        <f t="shared" si="1"/>
        <v>116</v>
      </c>
      <c r="M9" s="21">
        <f t="shared" si="2"/>
        <v>207</v>
      </c>
      <c r="N9" s="22">
        <f t="shared" si="3"/>
        <v>233.49599999999998</v>
      </c>
      <c r="O9" s="7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.75">
      <c r="A10" s="7"/>
      <c r="B10" s="17">
        <v>91.9</v>
      </c>
      <c r="C10" s="18" t="s">
        <v>19</v>
      </c>
      <c r="D10" s="19">
        <v>1997</v>
      </c>
      <c r="E10" s="41">
        <v>88</v>
      </c>
      <c r="F10" s="42">
        <v>-92</v>
      </c>
      <c r="G10" s="42">
        <v>-92</v>
      </c>
      <c r="H10" s="44">
        <f t="shared" si="0"/>
        <v>88</v>
      </c>
      <c r="I10" s="41">
        <v>-108</v>
      </c>
      <c r="J10" s="42">
        <v>108</v>
      </c>
      <c r="K10" s="43">
        <v>-112</v>
      </c>
      <c r="L10" s="20">
        <f t="shared" si="1"/>
        <v>108</v>
      </c>
      <c r="M10" s="21">
        <f t="shared" si="2"/>
        <v>196</v>
      </c>
      <c r="N10" s="22">
        <f t="shared" si="3"/>
        <v>224.69440000000003</v>
      </c>
      <c r="O10" s="7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.75">
      <c r="A11" s="7"/>
      <c r="B11" s="17">
        <v>89.5</v>
      </c>
      <c r="C11" s="18" t="s">
        <v>20</v>
      </c>
      <c r="D11" s="19">
        <v>1995</v>
      </c>
      <c r="E11" s="41">
        <v>-95</v>
      </c>
      <c r="F11" s="47">
        <v>95</v>
      </c>
      <c r="G11" s="43">
        <v>100</v>
      </c>
      <c r="H11" s="44">
        <f t="shared" si="0"/>
        <v>100</v>
      </c>
      <c r="I11" s="41">
        <v>120</v>
      </c>
      <c r="J11" s="42">
        <v>-125</v>
      </c>
      <c r="K11" s="46">
        <v>125</v>
      </c>
      <c r="L11" s="20">
        <f t="shared" si="1"/>
        <v>125</v>
      </c>
      <c r="M11" s="21">
        <f t="shared" si="2"/>
        <v>225</v>
      </c>
      <c r="N11" s="22">
        <f t="shared" si="3"/>
        <v>260.90999999999997</v>
      </c>
      <c r="O11" s="72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thickBot="1">
      <c r="A12" s="7"/>
      <c r="B12" s="23">
        <v>105.2</v>
      </c>
      <c r="C12" s="24" t="s">
        <v>21</v>
      </c>
      <c r="D12" s="25">
        <v>1998</v>
      </c>
      <c r="E12" s="48">
        <v>-90</v>
      </c>
      <c r="F12" s="49">
        <v>90</v>
      </c>
      <c r="G12" s="50">
        <v>95</v>
      </c>
      <c r="H12" s="51">
        <f t="shared" si="0"/>
        <v>95</v>
      </c>
      <c r="I12" s="48">
        <v>115</v>
      </c>
      <c r="J12" s="52">
        <v>123</v>
      </c>
      <c r="K12" s="53">
        <v>-126</v>
      </c>
      <c r="L12" s="26">
        <f t="shared" si="1"/>
        <v>123</v>
      </c>
      <c r="M12" s="27">
        <f t="shared" si="2"/>
        <v>218</v>
      </c>
      <c r="N12" s="28">
        <f t="shared" si="3"/>
        <v>237.4674</v>
      </c>
      <c r="O12" s="7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4.25" thickTop="1" thickBot="1">
      <c r="A13" s="7"/>
      <c r="B13" s="70" t="s">
        <v>67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10">
        <f>SUM(N14:N19)-MIN(N14:N19)</f>
        <v>1308.4470999999999</v>
      </c>
      <c r="O13" s="6">
        <f>RANK(N13,($N$6,$N$13,$N$20,$N$26,$N$32,$N$38,$N$44,$N$50,$N$56))</f>
        <v>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6.5" thickTop="1">
      <c r="A14" s="7"/>
      <c r="B14" s="11">
        <v>89.2</v>
      </c>
      <c r="C14" s="12" t="s">
        <v>22</v>
      </c>
      <c r="D14" s="13">
        <v>1982</v>
      </c>
      <c r="E14" s="37">
        <v>105</v>
      </c>
      <c r="F14" s="38">
        <v>112</v>
      </c>
      <c r="G14" s="39">
        <v>118</v>
      </c>
      <c r="H14" s="54">
        <f t="shared" ref="H14:H19" si="4">IF(MAX(E14:G14)&lt;0,0,MAX(E14:G14))</f>
        <v>118</v>
      </c>
      <c r="I14" s="37">
        <v>120</v>
      </c>
      <c r="J14" s="38">
        <v>-130</v>
      </c>
      <c r="K14" s="55">
        <v>132</v>
      </c>
      <c r="L14" s="14">
        <f t="shared" ref="L14:L19" si="5">IF(MAX(I14:K14)&lt;0,0,MAX(I14:K14))</f>
        <v>132</v>
      </c>
      <c r="M14" s="15">
        <f t="shared" ref="M14:M19" si="6">SUM(H14,L14)</f>
        <v>250</v>
      </c>
      <c r="N14" s="16">
        <f t="shared" ref="N14:N19" si="7">IF(ISNUMBER(B14), (IF(175.508&lt; B14,M14, TRUNC(10^(0.75194503*((LOG((B14/175.508)/LOG(10))*(LOG((B14/175.508)/LOG(10)))))),4)*M14)), 0)</f>
        <v>290.32499999999999</v>
      </c>
      <c r="O14" s="7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.75">
      <c r="A15" s="7"/>
      <c r="B15" s="17">
        <v>94.7</v>
      </c>
      <c r="C15" s="104" t="s">
        <v>23</v>
      </c>
      <c r="D15" s="19">
        <v>2002</v>
      </c>
      <c r="E15" s="41">
        <v>80</v>
      </c>
      <c r="F15" s="42">
        <v>85</v>
      </c>
      <c r="G15" s="43">
        <v>90</v>
      </c>
      <c r="H15" s="56">
        <f t="shared" si="4"/>
        <v>90</v>
      </c>
      <c r="I15" s="41">
        <v>102</v>
      </c>
      <c r="J15" s="42">
        <v>106</v>
      </c>
      <c r="K15" s="43">
        <v>110</v>
      </c>
      <c r="L15" s="20">
        <f t="shared" si="5"/>
        <v>110</v>
      </c>
      <c r="M15" s="21">
        <f t="shared" si="6"/>
        <v>200</v>
      </c>
      <c r="N15" s="22">
        <f t="shared" si="7"/>
        <v>226.46</v>
      </c>
      <c r="O15" s="7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.75">
      <c r="A16" s="7"/>
      <c r="B16" s="17">
        <v>75.599999999999994</v>
      </c>
      <c r="C16" s="104" t="s">
        <v>24</v>
      </c>
      <c r="D16" s="19">
        <v>1996</v>
      </c>
      <c r="E16" s="41">
        <v>77</v>
      </c>
      <c r="F16" s="47">
        <v>83</v>
      </c>
      <c r="G16" s="43">
        <v>-90</v>
      </c>
      <c r="H16" s="56">
        <f t="shared" si="4"/>
        <v>83</v>
      </c>
      <c r="I16" s="41">
        <v>105</v>
      </c>
      <c r="J16" s="42">
        <v>-110</v>
      </c>
      <c r="K16" s="46">
        <v>112</v>
      </c>
      <c r="L16" s="20">
        <f t="shared" si="5"/>
        <v>112</v>
      </c>
      <c r="M16" s="21">
        <f t="shared" si="6"/>
        <v>195</v>
      </c>
      <c r="N16" s="22">
        <f t="shared" si="7"/>
        <v>245.81699999999998</v>
      </c>
      <c r="O16" s="7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>
      <c r="A17" s="7"/>
      <c r="B17" s="17">
        <v>91.2</v>
      </c>
      <c r="C17" s="104" t="s">
        <v>25</v>
      </c>
      <c r="D17" s="19">
        <v>1988</v>
      </c>
      <c r="E17" s="41">
        <v>90</v>
      </c>
      <c r="F17" s="42">
        <v>96</v>
      </c>
      <c r="G17" s="43">
        <v>101</v>
      </c>
      <c r="H17" s="56">
        <f t="shared" si="4"/>
        <v>101</v>
      </c>
      <c r="I17" s="41">
        <v>120</v>
      </c>
      <c r="J17" s="42">
        <v>126</v>
      </c>
      <c r="K17" s="43">
        <v>131</v>
      </c>
      <c r="L17" s="20">
        <f t="shared" si="5"/>
        <v>131</v>
      </c>
      <c r="M17" s="21">
        <f t="shared" si="6"/>
        <v>232</v>
      </c>
      <c r="N17" s="22">
        <f t="shared" si="7"/>
        <v>266.84639999999996</v>
      </c>
      <c r="O17" s="7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.75">
      <c r="A18" s="7"/>
      <c r="B18" s="17">
        <v>97.2</v>
      </c>
      <c r="C18" s="104" t="s">
        <v>26</v>
      </c>
      <c r="D18" s="19">
        <v>1985</v>
      </c>
      <c r="E18" s="41">
        <v>99</v>
      </c>
      <c r="F18" s="47">
        <v>104</v>
      </c>
      <c r="G18" s="43">
        <v>-107</v>
      </c>
      <c r="H18" s="56">
        <f t="shared" si="4"/>
        <v>104</v>
      </c>
      <c r="I18" s="41">
        <v>129</v>
      </c>
      <c r="J18" s="42">
        <v>136</v>
      </c>
      <c r="K18" s="57">
        <v>141</v>
      </c>
      <c r="L18" s="20">
        <f t="shared" si="5"/>
        <v>141</v>
      </c>
      <c r="M18" s="21">
        <f t="shared" si="6"/>
        <v>245</v>
      </c>
      <c r="N18" s="22">
        <f t="shared" si="7"/>
        <v>274.57150000000001</v>
      </c>
      <c r="O18" s="7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6.5" thickBot="1">
      <c r="A19" s="7"/>
      <c r="B19" s="23">
        <v>94.8</v>
      </c>
      <c r="C19" s="105" t="s">
        <v>27</v>
      </c>
      <c r="D19" s="25">
        <v>1987</v>
      </c>
      <c r="E19" s="48">
        <v>88</v>
      </c>
      <c r="F19" s="52">
        <v>-94</v>
      </c>
      <c r="G19" s="50">
        <v>94</v>
      </c>
      <c r="H19" s="58">
        <f t="shared" si="4"/>
        <v>94</v>
      </c>
      <c r="I19" s="59">
        <v>105</v>
      </c>
      <c r="J19" s="52">
        <v>-110</v>
      </c>
      <c r="K19" s="53">
        <v>110</v>
      </c>
      <c r="L19" s="26">
        <f t="shared" si="5"/>
        <v>110</v>
      </c>
      <c r="M19" s="27">
        <f t="shared" si="6"/>
        <v>204</v>
      </c>
      <c r="N19" s="28">
        <f t="shared" si="7"/>
        <v>230.88719999999998</v>
      </c>
      <c r="O19" s="73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4.25" thickTop="1" thickBot="1">
      <c r="A20" s="7"/>
      <c r="B20" s="70" t="s">
        <v>66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10">
        <f>SUM(N21:N25)</f>
        <v>1077.4455</v>
      </c>
      <c r="O20" s="6">
        <f>RANK(N20,($N$6,$N$13,$N$20,$N$26,$N$32,$N$38,$N$44,$N$50,$N$56))</f>
        <v>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6.5" thickTop="1">
      <c r="A21" s="7"/>
      <c r="B21" s="11">
        <v>75.599999999999994</v>
      </c>
      <c r="C21" s="12" t="s">
        <v>28</v>
      </c>
      <c r="D21" s="13">
        <v>1992</v>
      </c>
      <c r="E21" s="37">
        <v>82</v>
      </c>
      <c r="F21" s="38">
        <v>-87</v>
      </c>
      <c r="G21" s="55">
        <v>87</v>
      </c>
      <c r="H21" s="54">
        <f t="shared" ref="H21:H25" si="8">IF(MAX(E21:G21)&lt;0,0,MAX(E21:G21))</f>
        <v>87</v>
      </c>
      <c r="I21" s="37">
        <v>105</v>
      </c>
      <c r="J21" s="38">
        <v>112</v>
      </c>
      <c r="K21" s="55">
        <v>-117</v>
      </c>
      <c r="L21" s="14">
        <f t="shared" ref="L21:L25" si="9">IF(MAX(I21:K21)&lt;0,0,MAX(I21:K21))</f>
        <v>112</v>
      </c>
      <c r="M21" s="15">
        <f t="shared" ref="M21:M25" si="10">SUM(H21,L21)</f>
        <v>199</v>
      </c>
      <c r="N21" s="16">
        <f t="shared" ref="N21:N25" si="11">IF(ISNUMBER(B21), (IF(175.508&lt; B21,M21, TRUNC(10^(0.75194503*((LOG((B21/175.508)/LOG(10))*(LOG((B21/175.508)/LOG(10)))))),4)*M21)), 0)</f>
        <v>250.85939999999999</v>
      </c>
      <c r="O21" s="7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5.75">
      <c r="A22" s="7"/>
      <c r="B22" s="17">
        <v>74.8</v>
      </c>
      <c r="C22" s="18" t="s">
        <v>29</v>
      </c>
      <c r="D22" s="19">
        <v>1991</v>
      </c>
      <c r="E22" s="41">
        <v>93</v>
      </c>
      <c r="F22" s="42">
        <v>98</v>
      </c>
      <c r="G22" s="60">
        <v>-100</v>
      </c>
      <c r="H22" s="56">
        <f t="shared" si="8"/>
        <v>98</v>
      </c>
      <c r="I22" s="41">
        <v>105</v>
      </c>
      <c r="J22" s="42">
        <v>111</v>
      </c>
      <c r="K22" s="60">
        <v>-114</v>
      </c>
      <c r="L22" s="20">
        <f t="shared" si="9"/>
        <v>111</v>
      </c>
      <c r="M22" s="21">
        <f t="shared" si="10"/>
        <v>209</v>
      </c>
      <c r="N22" s="22">
        <f t="shared" si="11"/>
        <v>265.03289999999998</v>
      </c>
      <c r="O22" s="7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5.75">
      <c r="A23" s="7"/>
      <c r="B23" s="17">
        <v>72.400000000000006</v>
      </c>
      <c r="C23" s="18" t="s">
        <v>30</v>
      </c>
      <c r="D23" s="19">
        <v>1984</v>
      </c>
      <c r="E23" s="41">
        <v>75</v>
      </c>
      <c r="F23" s="42">
        <v>80</v>
      </c>
      <c r="G23" s="60">
        <v>85</v>
      </c>
      <c r="H23" s="56">
        <f t="shared" si="8"/>
        <v>85</v>
      </c>
      <c r="I23" s="41">
        <v>100</v>
      </c>
      <c r="J23" s="47">
        <v>-105</v>
      </c>
      <c r="K23" s="46">
        <v>106</v>
      </c>
      <c r="L23" s="20">
        <f t="shared" si="9"/>
        <v>106</v>
      </c>
      <c r="M23" s="21">
        <f t="shared" si="10"/>
        <v>191</v>
      </c>
      <c r="N23" s="22">
        <f t="shared" si="11"/>
        <v>246.7338</v>
      </c>
      <c r="O23" s="7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5.75">
      <c r="A24" s="7"/>
      <c r="B24" s="17">
        <v>72.7</v>
      </c>
      <c r="C24" s="18" t="s">
        <v>31</v>
      </c>
      <c r="D24" s="19">
        <v>1993</v>
      </c>
      <c r="E24" s="45">
        <v>-60</v>
      </c>
      <c r="F24" s="47">
        <v>60</v>
      </c>
      <c r="G24" s="60">
        <v>-65</v>
      </c>
      <c r="H24" s="56">
        <f t="shared" si="8"/>
        <v>60</v>
      </c>
      <c r="I24" s="41">
        <v>-85</v>
      </c>
      <c r="J24" s="42">
        <v>-85</v>
      </c>
      <c r="K24" s="60">
        <v>-85</v>
      </c>
      <c r="L24" s="20">
        <f t="shared" si="9"/>
        <v>0</v>
      </c>
      <c r="M24" s="21">
        <f t="shared" si="10"/>
        <v>60</v>
      </c>
      <c r="N24" s="22">
        <f t="shared" si="11"/>
        <v>77.322000000000003</v>
      </c>
      <c r="O24" s="72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6.5" thickBot="1">
      <c r="A25" s="7"/>
      <c r="B25" s="17">
        <v>90.7</v>
      </c>
      <c r="C25" s="18" t="s">
        <v>32</v>
      </c>
      <c r="D25" s="19">
        <v>1989</v>
      </c>
      <c r="E25" s="45">
        <v>85</v>
      </c>
      <c r="F25" s="42">
        <v>-90</v>
      </c>
      <c r="G25" s="60">
        <v>-90</v>
      </c>
      <c r="H25" s="56">
        <f t="shared" si="8"/>
        <v>85</v>
      </c>
      <c r="I25" s="41">
        <v>115</v>
      </c>
      <c r="J25" s="42">
        <v>118</v>
      </c>
      <c r="K25" s="46">
        <v>121</v>
      </c>
      <c r="L25" s="20">
        <f t="shared" si="9"/>
        <v>121</v>
      </c>
      <c r="M25" s="21">
        <f t="shared" si="10"/>
        <v>206</v>
      </c>
      <c r="N25" s="22">
        <f t="shared" si="11"/>
        <v>237.4974</v>
      </c>
      <c r="O25" s="7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4.25" thickTop="1" thickBot="1">
      <c r="A26" s="7"/>
      <c r="B26" s="70" t="s">
        <v>66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10">
        <f>SUM(N27:N31)</f>
        <v>1020.9352999999999</v>
      </c>
      <c r="O26" s="6">
        <f>RANK(N26,($N$6,$N$13,$N$20,$N$26,$N$32,$N$38,$N$44,$N$50,$N$56))</f>
        <v>7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6.5" thickTop="1">
      <c r="A27" s="7"/>
      <c r="B27" s="11">
        <v>85.2</v>
      </c>
      <c r="C27" s="12" t="s">
        <v>33</v>
      </c>
      <c r="D27" s="13">
        <v>1999</v>
      </c>
      <c r="E27" s="37">
        <v>78</v>
      </c>
      <c r="F27" s="61">
        <v>84</v>
      </c>
      <c r="G27" s="62">
        <v>90</v>
      </c>
      <c r="H27" s="54">
        <f t="shared" ref="H27:H31" si="12">IF(MAX(E27:G27)&lt;0,0,MAX(E27:G27))</f>
        <v>90</v>
      </c>
      <c r="I27" s="37">
        <v>105</v>
      </c>
      <c r="J27" s="38">
        <v>-110</v>
      </c>
      <c r="K27" s="62">
        <v>110</v>
      </c>
      <c r="L27" s="14">
        <f t="shared" ref="L27:L31" si="13">IF(MAX(I27:K27)&lt;0,0,MAX(I27:K27))</f>
        <v>110</v>
      </c>
      <c r="M27" s="15">
        <f t="shared" ref="M27:M31" si="14">SUM(H27,L27)</f>
        <v>200</v>
      </c>
      <c r="N27" s="16">
        <f t="shared" ref="N27:N31" si="15">IF(ISNUMBER(B27), (IF(175.508&lt; B27,M27, TRUNC(10^(0.75194503*((LOG((B27/175.508)/LOG(10))*(LOG((B27/175.508)/LOG(10)))))),4)*M27)), 0)</f>
        <v>237.17999999999998</v>
      </c>
      <c r="O27" s="7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5.75">
      <c r="A28" s="7"/>
      <c r="B28" s="17">
        <v>70.7</v>
      </c>
      <c r="C28" s="18" t="s">
        <v>34</v>
      </c>
      <c r="D28" s="19">
        <v>1978</v>
      </c>
      <c r="E28" s="41">
        <v>-55</v>
      </c>
      <c r="F28" s="42">
        <v>55</v>
      </c>
      <c r="G28" s="60">
        <v>-65</v>
      </c>
      <c r="H28" s="56">
        <f t="shared" si="12"/>
        <v>55</v>
      </c>
      <c r="I28" s="41">
        <v>78</v>
      </c>
      <c r="J28" s="42">
        <v>82</v>
      </c>
      <c r="K28" s="60">
        <v>-86</v>
      </c>
      <c r="L28" s="20">
        <f t="shared" si="13"/>
        <v>82</v>
      </c>
      <c r="M28" s="21">
        <f t="shared" si="14"/>
        <v>137</v>
      </c>
      <c r="N28" s="22">
        <f t="shared" si="15"/>
        <v>179.4563</v>
      </c>
      <c r="O28" s="7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15.75">
      <c r="A29" s="7"/>
      <c r="B29" s="17">
        <v>87.2</v>
      </c>
      <c r="C29" s="18" t="s">
        <v>35</v>
      </c>
      <c r="D29" s="19">
        <v>1997</v>
      </c>
      <c r="E29" s="41">
        <v>65</v>
      </c>
      <c r="F29" s="42">
        <v>-70</v>
      </c>
      <c r="G29" s="60">
        <v>-70</v>
      </c>
      <c r="H29" s="56">
        <f t="shared" si="12"/>
        <v>65</v>
      </c>
      <c r="I29" s="41">
        <v>100</v>
      </c>
      <c r="J29" s="42">
        <v>-107</v>
      </c>
      <c r="K29" s="57">
        <v>-107</v>
      </c>
      <c r="L29" s="20">
        <f t="shared" si="13"/>
        <v>100</v>
      </c>
      <c r="M29" s="21">
        <f t="shared" si="14"/>
        <v>165</v>
      </c>
      <c r="N29" s="22">
        <f t="shared" si="15"/>
        <v>193.578</v>
      </c>
      <c r="O29" s="7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5.75">
      <c r="A30" s="7"/>
      <c r="B30" s="17">
        <v>86.4</v>
      </c>
      <c r="C30" s="18" t="s">
        <v>36</v>
      </c>
      <c r="D30" s="19">
        <v>2000</v>
      </c>
      <c r="E30" s="41">
        <v>70</v>
      </c>
      <c r="F30" s="42">
        <v>75</v>
      </c>
      <c r="G30" s="60">
        <v>-80</v>
      </c>
      <c r="H30" s="56">
        <f t="shared" si="12"/>
        <v>75</v>
      </c>
      <c r="I30" s="41">
        <v>100</v>
      </c>
      <c r="J30" s="42">
        <v>-105</v>
      </c>
      <c r="K30" s="57">
        <v>-107</v>
      </c>
      <c r="L30" s="20">
        <f t="shared" si="13"/>
        <v>100</v>
      </c>
      <c r="M30" s="21">
        <f t="shared" si="14"/>
        <v>175</v>
      </c>
      <c r="N30" s="22">
        <f t="shared" si="15"/>
        <v>206.18499999999997</v>
      </c>
      <c r="O30" s="7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6.5" thickBot="1">
      <c r="A31" s="7"/>
      <c r="B31" s="17">
        <v>100.8</v>
      </c>
      <c r="C31" s="18" t="s">
        <v>37</v>
      </c>
      <c r="D31" s="19">
        <v>1971</v>
      </c>
      <c r="E31" s="41">
        <v>75</v>
      </c>
      <c r="F31" s="42">
        <v>-81</v>
      </c>
      <c r="G31" s="42">
        <v>-81</v>
      </c>
      <c r="H31" s="56">
        <f t="shared" si="12"/>
        <v>75</v>
      </c>
      <c r="I31" s="41">
        <v>-101</v>
      </c>
      <c r="J31" s="47">
        <v>101</v>
      </c>
      <c r="K31" s="46">
        <v>110</v>
      </c>
      <c r="L31" s="20">
        <f t="shared" si="13"/>
        <v>110</v>
      </c>
      <c r="M31" s="21">
        <f t="shared" si="14"/>
        <v>185</v>
      </c>
      <c r="N31" s="22">
        <f t="shared" si="15"/>
        <v>204.53599999999997</v>
      </c>
      <c r="O31" s="7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14.25" thickTop="1" thickBot="1">
      <c r="A32" s="7"/>
      <c r="B32" s="70" t="s">
        <v>73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10">
        <f>SUM(N33:N37)</f>
        <v>1193.1412</v>
      </c>
      <c r="O32" s="6">
        <f>RANK(N32,($N$6,$N$13,$N$20,$N$26,$N$32,$N$38,$N$44,$N$50,$N$56))</f>
        <v>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6.5" thickTop="1">
      <c r="A33" s="7"/>
      <c r="B33" s="11">
        <v>72.2</v>
      </c>
      <c r="C33" s="12" t="s">
        <v>38</v>
      </c>
      <c r="D33" s="13">
        <v>1995</v>
      </c>
      <c r="E33" s="37">
        <v>85</v>
      </c>
      <c r="F33" s="38">
        <v>-90</v>
      </c>
      <c r="G33" s="55">
        <v>92</v>
      </c>
      <c r="H33" s="54">
        <f t="shared" ref="H33:H37" si="16">IF(MAX(E33:G33)&lt;0,0,MAX(E33:G33))</f>
        <v>92</v>
      </c>
      <c r="I33" s="37">
        <v>110</v>
      </c>
      <c r="J33" s="38">
        <v>115</v>
      </c>
      <c r="K33" s="39">
        <v>-119</v>
      </c>
      <c r="L33" s="14">
        <f t="shared" ref="L33:L37" si="17">IF(MAX(I33:K33)&lt;0,0,MAX(I33:K33))</f>
        <v>115</v>
      </c>
      <c r="M33" s="15">
        <f t="shared" ref="M33:M37" si="18">SUM(H33,L33)</f>
        <v>207</v>
      </c>
      <c r="N33" s="16">
        <f t="shared" ref="N33:N37" si="19">IF(ISNUMBER(B33), (IF(175.508&lt; B33,M33, TRUNC(10^(0.75194503*((LOG((B33/175.508)/LOG(10))*(LOG((B33/175.508)/LOG(10)))))),4)*M33)), 0)</f>
        <v>267.81659999999999</v>
      </c>
      <c r="O33" s="8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5.75">
      <c r="A34" s="7"/>
      <c r="B34" s="17">
        <v>93.8</v>
      </c>
      <c r="C34" s="18" t="s">
        <v>39</v>
      </c>
      <c r="D34" s="19">
        <v>1986</v>
      </c>
      <c r="E34" s="41">
        <v>91</v>
      </c>
      <c r="F34" s="42">
        <v>95</v>
      </c>
      <c r="G34" s="43">
        <v>-101</v>
      </c>
      <c r="H34" s="56">
        <f t="shared" si="16"/>
        <v>95</v>
      </c>
      <c r="I34" s="41">
        <v>117</v>
      </c>
      <c r="J34" s="47">
        <v>122</v>
      </c>
      <c r="K34" s="43">
        <v>-126</v>
      </c>
      <c r="L34" s="20">
        <f t="shared" si="17"/>
        <v>122</v>
      </c>
      <c r="M34" s="21">
        <f t="shared" si="18"/>
        <v>217</v>
      </c>
      <c r="N34" s="22">
        <f t="shared" si="19"/>
        <v>246.66390000000001</v>
      </c>
      <c r="O34" s="7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5.75">
      <c r="A35" s="7"/>
      <c r="B35" s="17">
        <v>68.900000000000006</v>
      </c>
      <c r="C35" s="18" t="s">
        <v>40</v>
      </c>
      <c r="D35" s="19">
        <v>2001</v>
      </c>
      <c r="E35" s="45">
        <v>70</v>
      </c>
      <c r="F35" s="42">
        <v>-76</v>
      </c>
      <c r="G35" s="60">
        <v>78</v>
      </c>
      <c r="H35" s="56">
        <f t="shared" si="16"/>
        <v>78</v>
      </c>
      <c r="I35" s="41">
        <v>100</v>
      </c>
      <c r="J35" s="42">
        <v>-105</v>
      </c>
      <c r="K35" s="43" t="s">
        <v>63</v>
      </c>
      <c r="L35" s="20">
        <f t="shared" si="17"/>
        <v>100</v>
      </c>
      <c r="M35" s="21">
        <f t="shared" si="18"/>
        <v>178</v>
      </c>
      <c r="N35" s="22">
        <f t="shared" si="19"/>
        <v>236.81120000000001</v>
      </c>
      <c r="O35" s="7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5.75">
      <c r="A36" s="7"/>
      <c r="B36" s="17">
        <v>96.1</v>
      </c>
      <c r="C36" s="18" t="s">
        <v>41</v>
      </c>
      <c r="D36" s="19">
        <v>1991</v>
      </c>
      <c r="E36" s="41">
        <v>85</v>
      </c>
      <c r="F36" s="47">
        <v>-90</v>
      </c>
      <c r="G36" s="60">
        <v>-90</v>
      </c>
      <c r="H36" s="56">
        <f t="shared" si="16"/>
        <v>85</v>
      </c>
      <c r="I36" s="41">
        <v>100</v>
      </c>
      <c r="J36" s="42">
        <v>105</v>
      </c>
      <c r="K36" s="60">
        <v>110</v>
      </c>
      <c r="L36" s="20">
        <f t="shared" si="17"/>
        <v>110</v>
      </c>
      <c r="M36" s="21">
        <f t="shared" si="18"/>
        <v>195</v>
      </c>
      <c r="N36" s="22">
        <f t="shared" si="19"/>
        <v>219.51149999999998</v>
      </c>
      <c r="O36" s="7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6.5" thickBot="1">
      <c r="A37" s="7"/>
      <c r="B37" s="17">
        <v>87.7</v>
      </c>
      <c r="C37" s="18" t="s">
        <v>42</v>
      </c>
      <c r="D37" s="19">
        <v>2000</v>
      </c>
      <c r="E37" s="41">
        <v>-85</v>
      </c>
      <c r="F37" s="42">
        <v>85</v>
      </c>
      <c r="G37" s="43">
        <v>-96</v>
      </c>
      <c r="H37" s="56">
        <f t="shared" si="16"/>
        <v>85</v>
      </c>
      <c r="I37" s="41">
        <v>-105</v>
      </c>
      <c r="J37" s="47">
        <v>105</v>
      </c>
      <c r="K37" s="63">
        <v>-112</v>
      </c>
      <c r="L37" s="20">
        <f t="shared" si="17"/>
        <v>105</v>
      </c>
      <c r="M37" s="21">
        <f t="shared" si="18"/>
        <v>190</v>
      </c>
      <c r="N37" s="22">
        <f t="shared" si="19"/>
        <v>222.33799999999999</v>
      </c>
      <c r="O37" s="7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4.25" thickTop="1" thickBot="1">
      <c r="A38" s="7"/>
      <c r="B38" s="70" t="s">
        <v>74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10">
        <f>SUM(N39:N43)</f>
        <v>861.97570000000007</v>
      </c>
      <c r="O38" s="6">
        <f>RANK(N38,($N$6,$N$13,$N$20,$N$26,$N$32,$N$38,$N$44,$N$50,$N$56))</f>
        <v>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6.5" customHeight="1" thickTop="1">
      <c r="A39" s="7"/>
      <c r="B39" s="11">
        <v>102</v>
      </c>
      <c r="C39" s="12" t="s">
        <v>43</v>
      </c>
      <c r="D39" s="13">
        <v>1968</v>
      </c>
      <c r="E39" s="37" t="s">
        <v>63</v>
      </c>
      <c r="F39" s="38" t="s">
        <v>63</v>
      </c>
      <c r="G39" s="55" t="s">
        <v>63</v>
      </c>
      <c r="H39" s="54">
        <f t="shared" ref="H39:H43" si="20">IF(MAX(E39:G39)&lt;0,0,MAX(E39:G39))</f>
        <v>0</v>
      </c>
      <c r="I39" s="37" t="s">
        <v>63</v>
      </c>
      <c r="J39" s="61" t="s">
        <v>63</v>
      </c>
      <c r="K39" s="55" t="s">
        <v>63</v>
      </c>
      <c r="L39" s="14">
        <f t="shared" ref="L39:L43" si="21">IF(MAX(I39:K39)&lt;0,0,MAX(I39:K39))</f>
        <v>0</v>
      </c>
      <c r="M39" s="15">
        <f t="shared" ref="M39:M43" si="22">SUM(H39,L39)</f>
        <v>0</v>
      </c>
      <c r="N39" s="16">
        <f t="shared" ref="N39:N43" si="23">IF(ISNUMBER(B39), (IF(175.508&lt; B39,M39, TRUNC(10^(0.75194503*((LOG((B39/175.508)/LOG(10))*(LOG((B39/175.508)/LOG(10)))))),4)*M39)), 0)</f>
        <v>0</v>
      </c>
      <c r="O39" s="8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5.75" customHeight="1">
      <c r="A40" s="7"/>
      <c r="B40" s="17">
        <v>108.6</v>
      </c>
      <c r="C40" s="18" t="s">
        <v>44</v>
      </c>
      <c r="D40" s="19">
        <v>1958</v>
      </c>
      <c r="E40" s="45">
        <v>75</v>
      </c>
      <c r="F40" s="42">
        <v>-81</v>
      </c>
      <c r="G40" s="42">
        <v>-82</v>
      </c>
      <c r="H40" s="56">
        <f t="shared" si="20"/>
        <v>75</v>
      </c>
      <c r="I40" s="41">
        <v>-105</v>
      </c>
      <c r="J40" s="47">
        <v>105</v>
      </c>
      <c r="K40" s="60">
        <v>110</v>
      </c>
      <c r="L40" s="20">
        <f t="shared" si="21"/>
        <v>110</v>
      </c>
      <c r="M40" s="21">
        <f t="shared" si="22"/>
        <v>185</v>
      </c>
      <c r="N40" s="22">
        <f t="shared" si="23"/>
        <v>199.44850000000002</v>
      </c>
      <c r="O40" s="7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5.75" customHeight="1">
      <c r="A41" s="7"/>
      <c r="B41" s="17">
        <v>78.099999999999994</v>
      </c>
      <c r="C41" s="18" t="s">
        <v>45</v>
      </c>
      <c r="D41" s="19">
        <v>1987</v>
      </c>
      <c r="E41" s="41">
        <v>72</v>
      </c>
      <c r="F41" s="42">
        <v>-77</v>
      </c>
      <c r="G41" s="60">
        <v>77</v>
      </c>
      <c r="H41" s="56">
        <f t="shared" si="20"/>
        <v>77</v>
      </c>
      <c r="I41" s="41">
        <v>-92</v>
      </c>
      <c r="J41" s="47">
        <v>92</v>
      </c>
      <c r="K41" s="46">
        <v>97</v>
      </c>
      <c r="L41" s="20">
        <f t="shared" si="21"/>
        <v>97</v>
      </c>
      <c r="M41" s="21">
        <f t="shared" si="22"/>
        <v>174</v>
      </c>
      <c r="N41" s="22">
        <f t="shared" si="23"/>
        <v>215.53379999999999</v>
      </c>
      <c r="O41" s="7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5.75">
      <c r="A42" s="7"/>
      <c r="B42" s="17">
        <v>102.8</v>
      </c>
      <c r="C42" s="18" t="s">
        <v>46</v>
      </c>
      <c r="D42" s="19">
        <v>1968</v>
      </c>
      <c r="E42" s="41">
        <v>85</v>
      </c>
      <c r="F42" s="47">
        <v>-90</v>
      </c>
      <c r="G42" s="43">
        <v>90</v>
      </c>
      <c r="H42" s="56">
        <f t="shared" si="20"/>
        <v>90</v>
      </c>
      <c r="I42" s="41">
        <v>112</v>
      </c>
      <c r="J42" s="42">
        <v>120</v>
      </c>
      <c r="K42" s="43" t="s">
        <v>63</v>
      </c>
      <c r="L42" s="20">
        <f t="shared" si="21"/>
        <v>120</v>
      </c>
      <c r="M42" s="21">
        <f t="shared" si="22"/>
        <v>210</v>
      </c>
      <c r="N42" s="22">
        <f t="shared" si="23"/>
        <v>230.55900000000003</v>
      </c>
      <c r="O42" s="7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6.5" thickBot="1">
      <c r="A43" s="7"/>
      <c r="B43" s="17">
        <v>84.7</v>
      </c>
      <c r="C43" s="18" t="s">
        <v>47</v>
      </c>
      <c r="D43" s="19">
        <v>2000</v>
      </c>
      <c r="E43" s="41">
        <v>75</v>
      </c>
      <c r="F43" s="47">
        <v>80</v>
      </c>
      <c r="G43" s="60">
        <v>-83</v>
      </c>
      <c r="H43" s="56">
        <f t="shared" si="20"/>
        <v>80</v>
      </c>
      <c r="I43" s="41">
        <v>95</v>
      </c>
      <c r="J43" s="42">
        <v>100</v>
      </c>
      <c r="K43" s="46">
        <v>102</v>
      </c>
      <c r="L43" s="20">
        <f t="shared" si="21"/>
        <v>102</v>
      </c>
      <c r="M43" s="21">
        <f t="shared" si="22"/>
        <v>182</v>
      </c>
      <c r="N43" s="22">
        <f t="shared" si="23"/>
        <v>216.43440000000001</v>
      </c>
      <c r="O43" s="7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4.25" thickTop="1" thickBot="1">
      <c r="A44" s="7"/>
      <c r="B44" s="70" t="s">
        <v>71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10">
        <f>SUM(N45:N49)</f>
        <v>842.00929999999994</v>
      </c>
      <c r="O44" s="6">
        <f>RANK(N44,($N$6,$N$13,$N$20,$N$26,$N$32,$N$38,$N$44,$N$50,$N$56))</f>
        <v>9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3.5" customHeight="1" thickTop="1">
      <c r="A45" s="7"/>
      <c r="B45" s="11">
        <v>88.9</v>
      </c>
      <c r="C45" s="12" t="s">
        <v>48</v>
      </c>
      <c r="D45" s="13">
        <v>1990</v>
      </c>
      <c r="E45" s="37">
        <v>58</v>
      </c>
      <c r="F45" s="61">
        <v>61</v>
      </c>
      <c r="G45" s="62">
        <v>65</v>
      </c>
      <c r="H45" s="54">
        <f t="shared" ref="H45:H49" si="24">IF(MAX(E45:G45)&lt;0,0,MAX(E45:G45))</f>
        <v>65</v>
      </c>
      <c r="I45" s="37">
        <v>70</v>
      </c>
      <c r="J45" s="38">
        <v>75</v>
      </c>
      <c r="K45" s="62">
        <v>-83</v>
      </c>
      <c r="L45" s="14">
        <f t="shared" ref="L45:L49" si="25">IF(MAX(I45:K45)&lt;0,0,MAX(I45:K45))</f>
        <v>75</v>
      </c>
      <c r="M45" s="15">
        <f t="shared" ref="M45:M49" si="26">SUM(H45,L45)</f>
        <v>140</v>
      </c>
      <c r="N45" s="16">
        <f t="shared" ref="N45:N49" si="27">IF(ISNUMBER(B45), (IF(175.508&lt; B45,M45, TRUNC(10^(0.75194503*((LOG((B45/175.508)/LOG(10))*(LOG((B45/175.508)/LOG(10)))))),4)*M45)), 0)</f>
        <v>162.82</v>
      </c>
      <c r="O45" s="89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5.75">
      <c r="A46" s="7"/>
      <c r="B46" s="17">
        <v>129.69999999999999</v>
      </c>
      <c r="C46" s="18" t="s">
        <v>49</v>
      </c>
      <c r="D46" s="19">
        <v>1982</v>
      </c>
      <c r="E46" s="41">
        <v>-55</v>
      </c>
      <c r="F46" s="42">
        <v>55</v>
      </c>
      <c r="G46" s="60">
        <v>58</v>
      </c>
      <c r="H46" s="56">
        <f t="shared" si="24"/>
        <v>58</v>
      </c>
      <c r="I46" s="41">
        <v>70</v>
      </c>
      <c r="J46" s="42">
        <v>75</v>
      </c>
      <c r="K46" s="60" t="s">
        <v>63</v>
      </c>
      <c r="L46" s="20">
        <f t="shared" si="25"/>
        <v>75</v>
      </c>
      <c r="M46" s="21">
        <f t="shared" si="26"/>
        <v>133</v>
      </c>
      <c r="N46" s="22">
        <f t="shared" si="27"/>
        <v>137.0299</v>
      </c>
      <c r="O46" s="7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5.75">
      <c r="A47" s="7"/>
      <c r="B47" s="17">
        <v>88.3</v>
      </c>
      <c r="C47" s="18" t="s">
        <v>50</v>
      </c>
      <c r="D47" s="19">
        <v>1985</v>
      </c>
      <c r="E47" s="41">
        <v>65</v>
      </c>
      <c r="F47" s="42">
        <v>-70</v>
      </c>
      <c r="G47" s="60">
        <v>71</v>
      </c>
      <c r="H47" s="56">
        <f t="shared" si="24"/>
        <v>71</v>
      </c>
      <c r="I47" s="41">
        <v>95</v>
      </c>
      <c r="J47" s="57">
        <v>-100</v>
      </c>
      <c r="K47" s="57">
        <v>-102</v>
      </c>
      <c r="L47" s="20">
        <f t="shared" si="25"/>
        <v>95</v>
      </c>
      <c r="M47" s="21">
        <f t="shared" si="26"/>
        <v>166</v>
      </c>
      <c r="N47" s="22">
        <f t="shared" si="27"/>
        <v>193.65560000000002</v>
      </c>
      <c r="O47" s="72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5.75">
      <c r="A48" s="7"/>
      <c r="B48" s="17">
        <v>74.5</v>
      </c>
      <c r="C48" s="18" t="s">
        <v>51</v>
      </c>
      <c r="D48" s="19">
        <v>1963</v>
      </c>
      <c r="E48" s="41">
        <v>76</v>
      </c>
      <c r="F48" s="42">
        <v>80</v>
      </c>
      <c r="G48" s="60">
        <v>82</v>
      </c>
      <c r="H48" s="56">
        <f t="shared" si="24"/>
        <v>82</v>
      </c>
      <c r="I48" s="41">
        <v>95</v>
      </c>
      <c r="J48" s="47">
        <v>100</v>
      </c>
      <c r="K48" s="57">
        <v>-102</v>
      </c>
      <c r="L48" s="20">
        <f t="shared" si="25"/>
        <v>100</v>
      </c>
      <c r="M48" s="35">
        <f t="shared" si="26"/>
        <v>182</v>
      </c>
      <c r="N48" s="22">
        <f t="shared" si="27"/>
        <v>231.3038</v>
      </c>
      <c r="O48" s="72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6.5" thickBot="1">
      <c r="A49" s="7"/>
      <c r="B49" s="17">
        <v>87.4</v>
      </c>
      <c r="C49" s="18" t="s">
        <v>52</v>
      </c>
      <c r="D49" s="19">
        <v>1999</v>
      </c>
      <c r="E49" s="41">
        <v>-50</v>
      </c>
      <c r="F49" s="42">
        <v>50</v>
      </c>
      <c r="G49" s="43" t="s">
        <v>63</v>
      </c>
      <c r="H49" s="56">
        <f t="shared" si="24"/>
        <v>50</v>
      </c>
      <c r="I49" s="41">
        <v>50</v>
      </c>
      <c r="J49" s="47" t="s">
        <v>63</v>
      </c>
      <c r="K49" s="43" t="s">
        <v>63</v>
      </c>
      <c r="L49" s="20">
        <f t="shared" si="25"/>
        <v>50</v>
      </c>
      <c r="M49" s="21">
        <f t="shared" si="26"/>
        <v>100</v>
      </c>
      <c r="N49" s="22">
        <f t="shared" si="27"/>
        <v>117.19999999999999</v>
      </c>
      <c r="O49" s="72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4.25" thickTop="1" thickBot="1">
      <c r="A50" s="7"/>
      <c r="B50" s="70" t="s">
        <v>70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10">
        <f>SUM(N51:N55)</f>
        <v>1188.7855000000002</v>
      </c>
      <c r="O50" s="6">
        <f>RANK(N50,($N$6,$N$13,$N$20,$N$26,$N$32,$N$38,$N$44,$N$50,$N$56))</f>
        <v>5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6.5" thickTop="1">
      <c r="A51" s="7"/>
      <c r="B51" s="11">
        <v>59.5</v>
      </c>
      <c r="C51" s="12" t="s">
        <v>53</v>
      </c>
      <c r="D51" s="13">
        <v>2001</v>
      </c>
      <c r="E51" s="37">
        <v>55</v>
      </c>
      <c r="F51" s="38">
        <v>60</v>
      </c>
      <c r="G51" s="55">
        <v>63</v>
      </c>
      <c r="H51" s="54">
        <f t="shared" ref="H51:H61" si="28">IF(MAX(E51:G51)&lt;0,0,MAX(E51:G51))</f>
        <v>63</v>
      </c>
      <c r="I51" s="37">
        <v>70</v>
      </c>
      <c r="J51" s="38">
        <v>-75</v>
      </c>
      <c r="K51" s="39" t="s">
        <v>63</v>
      </c>
      <c r="L51" s="14">
        <f t="shared" ref="L51:L61" si="29">IF(MAX(I51:K51)&lt;0,0,MAX(I51:K51))</f>
        <v>70</v>
      </c>
      <c r="M51" s="15">
        <f t="shared" ref="M51:M61" si="30">SUM(H51,L51)</f>
        <v>133</v>
      </c>
      <c r="N51" s="16">
        <f t="shared" ref="N51:N61" si="31">IF(ISNUMBER(B51), (IF(175.508&lt; B51,M51, TRUNC(10^(0.75194503*((LOG((B51/175.508)/LOG(10))*(LOG((B51/175.508)/LOG(10)))))),4)*M51)), 0)</f>
        <v>194.88490000000002</v>
      </c>
      <c r="O51" s="8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5.75">
      <c r="A52" s="7"/>
      <c r="B52" s="17">
        <v>80.400000000000006</v>
      </c>
      <c r="C52" s="18" t="s">
        <v>54</v>
      </c>
      <c r="D52" s="19">
        <v>1983</v>
      </c>
      <c r="E52" s="41">
        <v>60</v>
      </c>
      <c r="F52" s="42">
        <v>65</v>
      </c>
      <c r="G52" s="43">
        <v>68</v>
      </c>
      <c r="H52" s="56">
        <f t="shared" si="28"/>
        <v>68</v>
      </c>
      <c r="I52" s="41">
        <v>70</v>
      </c>
      <c r="J52" s="47">
        <v>75</v>
      </c>
      <c r="K52" s="43">
        <v>80</v>
      </c>
      <c r="L52" s="20">
        <f t="shared" si="29"/>
        <v>80</v>
      </c>
      <c r="M52" s="21">
        <f t="shared" si="30"/>
        <v>148</v>
      </c>
      <c r="N52" s="22">
        <f t="shared" si="31"/>
        <v>180.58959999999999</v>
      </c>
      <c r="O52" s="73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.75">
      <c r="A53" s="7"/>
      <c r="B53" s="17">
        <v>90.4</v>
      </c>
      <c r="C53" s="18" t="s">
        <v>55</v>
      </c>
      <c r="D53" s="19">
        <v>1985</v>
      </c>
      <c r="E53" s="41">
        <v>106</v>
      </c>
      <c r="F53" s="42">
        <v>114</v>
      </c>
      <c r="G53" s="60">
        <v>120</v>
      </c>
      <c r="H53" s="56">
        <f t="shared" si="28"/>
        <v>120</v>
      </c>
      <c r="I53" s="41">
        <v>120</v>
      </c>
      <c r="J53" s="47" t="s">
        <v>63</v>
      </c>
      <c r="K53" s="43" t="s">
        <v>63</v>
      </c>
      <c r="L53" s="34">
        <f t="shared" si="29"/>
        <v>120</v>
      </c>
      <c r="M53" s="21">
        <f t="shared" si="30"/>
        <v>240</v>
      </c>
      <c r="N53" s="22">
        <f t="shared" si="31"/>
        <v>277.08000000000004</v>
      </c>
      <c r="O53" s="73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5.75">
      <c r="A54" s="7"/>
      <c r="B54" s="17">
        <v>90.8</v>
      </c>
      <c r="C54" s="18" t="s">
        <v>56</v>
      </c>
      <c r="D54" s="19">
        <v>2000</v>
      </c>
      <c r="E54" s="41">
        <v>118</v>
      </c>
      <c r="F54" s="60">
        <v>122</v>
      </c>
      <c r="G54" s="60">
        <v>-125</v>
      </c>
      <c r="H54" s="56">
        <f t="shared" si="28"/>
        <v>122</v>
      </c>
      <c r="I54" s="41">
        <v>-150</v>
      </c>
      <c r="J54" s="42">
        <v>152</v>
      </c>
      <c r="K54" s="60">
        <v>-158</v>
      </c>
      <c r="L54" s="34">
        <f t="shared" si="29"/>
        <v>152</v>
      </c>
      <c r="M54" s="21">
        <f t="shared" si="30"/>
        <v>274</v>
      </c>
      <c r="N54" s="22">
        <f t="shared" si="31"/>
        <v>315.73020000000002</v>
      </c>
      <c r="O54" s="7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6.5" thickBot="1">
      <c r="A55" s="7"/>
      <c r="B55" s="23">
        <v>115</v>
      </c>
      <c r="C55" s="24" t="s">
        <v>57</v>
      </c>
      <c r="D55" s="25">
        <v>1984</v>
      </c>
      <c r="E55" s="48">
        <v>82</v>
      </c>
      <c r="F55" s="49">
        <v>86</v>
      </c>
      <c r="G55" s="64">
        <v>89</v>
      </c>
      <c r="H55" s="65">
        <f t="shared" si="28"/>
        <v>89</v>
      </c>
      <c r="I55" s="48">
        <v>114</v>
      </c>
      <c r="J55" s="52">
        <v>119</v>
      </c>
      <c r="K55" s="64">
        <v>-124</v>
      </c>
      <c r="L55" s="29">
        <f t="shared" ref="L55:L60" si="32">IF(MAX(I55:K55)&lt;0,0,MAX(I55:K55))</f>
        <v>119</v>
      </c>
      <c r="M55" s="30">
        <f t="shared" ref="M55:M60" si="33">SUM(H55,L55)</f>
        <v>208</v>
      </c>
      <c r="N55" s="31">
        <f t="shared" si="31"/>
        <v>220.5008</v>
      </c>
      <c r="O55" s="73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15.75" customHeight="1" thickTop="1" thickBot="1">
      <c r="A56" s="7"/>
      <c r="B56" s="71" t="s">
        <v>69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10">
        <f>SUM(N57:N61)</f>
        <v>1380.3803</v>
      </c>
      <c r="O56" s="6">
        <f>RANK(N56,($N$6,$N$13,$N$20,$N$26,$N$32,$N$38,$N$44,$N$50,$N$56))</f>
        <v>1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6.5" thickTop="1">
      <c r="A57" s="7"/>
      <c r="B57" s="11">
        <v>80.099999999999994</v>
      </c>
      <c r="C57" s="32" t="s">
        <v>58</v>
      </c>
      <c r="D57" s="33">
        <v>1988</v>
      </c>
      <c r="E57" s="37">
        <v>95</v>
      </c>
      <c r="F57" s="38">
        <v>-98</v>
      </c>
      <c r="G57" s="39">
        <v>100</v>
      </c>
      <c r="H57" s="54">
        <f t="shared" si="28"/>
        <v>100</v>
      </c>
      <c r="I57" s="37">
        <v>120</v>
      </c>
      <c r="J57" s="61">
        <v>123</v>
      </c>
      <c r="K57" s="62">
        <v>-126</v>
      </c>
      <c r="L57" s="14">
        <f t="shared" si="32"/>
        <v>123</v>
      </c>
      <c r="M57" s="15">
        <f t="shared" si="33"/>
        <v>223</v>
      </c>
      <c r="N57" s="16">
        <f t="shared" si="31"/>
        <v>272.61750000000001</v>
      </c>
      <c r="O57" s="8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>
      <c r="A58" s="7"/>
      <c r="B58" s="23">
        <v>96.3</v>
      </c>
      <c r="C58" s="24" t="s">
        <v>59</v>
      </c>
      <c r="D58" s="25">
        <v>1987</v>
      </c>
      <c r="E58" s="48">
        <v>102</v>
      </c>
      <c r="F58" s="52">
        <v>106</v>
      </c>
      <c r="G58" s="50">
        <v>110</v>
      </c>
      <c r="H58" s="56">
        <f t="shared" si="28"/>
        <v>110</v>
      </c>
      <c r="I58" s="48">
        <v>133</v>
      </c>
      <c r="J58" s="49">
        <v>140</v>
      </c>
      <c r="K58" s="66">
        <v>143</v>
      </c>
      <c r="L58" s="20">
        <f t="shared" si="32"/>
        <v>143</v>
      </c>
      <c r="M58" s="21">
        <f t="shared" si="33"/>
        <v>253</v>
      </c>
      <c r="N58" s="22">
        <f t="shared" si="31"/>
        <v>284.57440000000003</v>
      </c>
      <c r="O58" s="7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5.75">
      <c r="A59" s="7"/>
      <c r="B59" s="23">
        <v>81.400000000000006</v>
      </c>
      <c r="C59" s="24" t="s">
        <v>60</v>
      </c>
      <c r="D59" s="25">
        <v>1994</v>
      </c>
      <c r="E59" s="48">
        <v>93</v>
      </c>
      <c r="F59" s="52">
        <v>97</v>
      </c>
      <c r="G59" s="50">
        <v>101</v>
      </c>
      <c r="H59" s="54">
        <f t="shared" si="28"/>
        <v>101</v>
      </c>
      <c r="I59" s="48">
        <v>115</v>
      </c>
      <c r="J59" s="49">
        <v>120</v>
      </c>
      <c r="K59" s="66">
        <v>125</v>
      </c>
      <c r="L59" s="14">
        <f t="shared" si="32"/>
        <v>125</v>
      </c>
      <c r="M59" s="15">
        <f t="shared" si="33"/>
        <v>226</v>
      </c>
      <c r="N59" s="16">
        <f t="shared" si="31"/>
        <v>274.04759999999999</v>
      </c>
      <c r="O59" s="7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>
      <c r="A60" s="7"/>
      <c r="B60" s="23">
        <v>93.5</v>
      </c>
      <c r="C60" s="24" t="s">
        <v>61</v>
      </c>
      <c r="D60" s="25">
        <v>1989</v>
      </c>
      <c r="E60" s="48">
        <v>90</v>
      </c>
      <c r="F60" s="52">
        <v>94</v>
      </c>
      <c r="G60" s="50">
        <v>-98</v>
      </c>
      <c r="H60" s="56">
        <f t="shared" si="28"/>
        <v>94</v>
      </c>
      <c r="I60" s="48">
        <v>115</v>
      </c>
      <c r="J60" s="49">
        <v>120</v>
      </c>
      <c r="K60" s="66">
        <v>125</v>
      </c>
      <c r="L60" s="20">
        <f t="shared" si="32"/>
        <v>125</v>
      </c>
      <c r="M60" s="21">
        <f t="shared" si="33"/>
        <v>219</v>
      </c>
      <c r="N60" s="22">
        <f t="shared" si="31"/>
        <v>249.26580000000001</v>
      </c>
      <c r="O60" s="7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6.5" thickBot="1">
      <c r="A61" s="7"/>
      <c r="B61" s="23">
        <v>83.2</v>
      </c>
      <c r="C61" s="24" t="s">
        <v>62</v>
      </c>
      <c r="D61" s="25">
        <v>1986</v>
      </c>
      <c r="E61" s="59">
        <v>105</v>
      </c>
      <c r="F61" s="52">
        <v>110</v>
      </c>
      <c r="G61" s="50">
        <v>-115</v>
      </c>
      <c r="H61" s="58">
        <f t="shared" si="28"/>
        <v>110</v>
      </c>
      <c r="I61" s="48">
        <v>135</v>
      </c>
      <c r="J61" s="49">
        <v>140</v>
      </c>
      <c r="K61" s="53">
        <v>-145</v>
      </c>
      <c r="L61" s="26">
        <f t="shared" si="29"/>
        <v>140</v>
      </c>
      <c r="M61" s="27">
        <f t="shared" si="30"/>
        <v>250</v>
      </c>
      <c r="N61" s="28">
        <f t="shared" si="31"/>
        <v>299.875</v>
      </c>
      <c r="O61" s="9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4.25" thickTop="1" thickBot="1">
      <c r="A62" s="7"/>
      <c r="B62" s="91" t="s">
        <v>72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10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17.25" thickTop="1" thickBot="1">
      <c r="A63" s="7"/>
      <c r="B63" s="92">
        <v>99.6</v>
      </c>
      <c r="C63" s="93" t="s">
        <v>68</v>
      </c>
      <c r="D63" s="94">
        <v>1987</v>
      </c>
      <c r="E63" s="95">
        <v>-100</v>
      </c>
      <c r="F63" s="96">
        <v>104</v>
      </c>
      <c r="G63" s="97">
        <v>108</v>
      </c>
      <c r="H63" s="98">
        <f t="shared" ref="H63" si="34">IF(MAX(E63:G63)&lt;0,0,MAX(E63:G63))</f>
        <v>108</v>
      </c>
      <c r="I63" s="95">
        <v>124</v>
      </c>
      <c r="J63" s="99">
        <v>-128</v>
      </c>
      <c r="K63" s="97">
        <v>-128</v>
      </c>
      <c r="L63" s="100">
        <f t="shared" ref="L63" si="35">IF(MAX(I63:K63)&lt;0,0,MAX(I63:K63))</f>
        <v>124</v>
      </c>
      <c r="M63" s="101">
        <f t="shared" ref="M63" si="36">SUM(H63,L63)</f>
        <v>232</v>
      </c>
      <c r="N63" s="102">
        <f t="shared" ref="N63" si="37">IF(ISNUMBER(B63), (IF(175.508&lt; B63,M63, TRUNC(10^(0.75194503*((LOG((B63/175.508)/LOG(10))*(LOG((B63/175.508)/LOG(10)))))),4)*M63)), 0)</f>
        <v>257.63600000000002</v>
      </c>
      <c r="O63" s="10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14.25" thickTop="1" thickBo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thickTop="1">
      <c r="A65" s="7"/>
      <c r="B65" s="84" t="s">
        <v>64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13.5" thickBot="1">
      <c r="A66" s="7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3.5" thickTop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</sheetData>
  <mergeCells count="29">
    <mergeCell ref="B65:O65"/>
    <mergeCell ref="B66:O66"/>
    <mergeCell ref="O33:O37"/>
    <mergeCell ref="O39:O43"/>
    <mergeCell ref="O45:O49"/>
    <mergeCell ref="O51:O55"/>
    <mergeCell ref="O57:O61"/>
    <mergeCell ref="L2:M2"/>
    <mergeCell ref="C1:M1"/>
    <mergeCell ref="N1:O3"/>
    <mergeCell ref="B1:B3"/>
    <mergeCell ref="D2:K2"/>
    <mergeCell ref="C3:M3"/>
    <mergeCell ref="O7:O12"/>
    <mergeCell ref="O14:O19"/>
    <mergeCell ref="O21:O25"/>
    <mergeCell ref="O27:O31"/>
    <mergeCell ref="B50:M50"/>
    <mergeCell ref="B44:M44"/>
    <mergeCell ref="B38:M38"/>
    <mergeCell ref="B32:M32"/>
    <mergeCell ref="B26:M26"/>
    <mergeCell ref="B20:M20"/>
    <mergeCell ref="B13:M13"/>
    <mergeCell ref="E4:H4"/>
    <mergeCell ref="I4:L4"/>
    <mergeCell ref="B62:M62"/>
    <mergeCell ref="B6:M6"/>
    <mergeCell ref="B56:M56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Admin</cp:lastModifiedBy>
  <dcterms:created xsi:type="dcterms:W3CDTF">2017-01-22T21:04:49Z</dcterms:created>
  <dcterms:modified xsi:type="dcterms:W3CDTF">2019-03-23T18:50:08Z</dcterms:modified>
</cp:coreProperties>
</file>